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E:\블로그\"/>
    </mc:Choice>
  </mc:AlternateContent>
  <bookViews>
    <workbookView xWindow="0" yWindow="0" windowWidth="28800" windowHeight="12270" activeTab="1"/>
  </bookViews>
  <sheets>
    <sheet name="리밸런싱계산기" sheetId="1" r:id="rId1"/>
    <sheet name="리밸런싱계산기_SongPap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0" i="2"/>
  <c r="D9" i="2"/>
  <c r="D8" i="2"/>
  <c r="D7" i="2"/>
  <c r="B4" i="2" l="1"/>
  <c r="E7" i="2" s="1"/>
  <c r="D7" i="1"/>
  <c r="E11" i="2" l="1"/>
  <c r="G11" i="2"/>
  <c r="H11" i="2" s="1"/>
  <c r="G10" i="2"/>
  <c r="H10" i="2" s="1"/>
  <c r="E10" i="2"/>
  <c r="E9" i="2"/>
  <c r="G9" i="2"/>
  <c r="H9" i="2" s="1"/>
  <c r="G7" i="2"/>
  <c r="H7" i="2" s="1"/>
  <c r="E8" i="2"/>
  <c r="G8" i="2"/>
  <c r="H8" i="2" s="1"/>
  <c r="D11" i="1"/>
  <c r="D10" i="1"/>
  <c r="D9" i="1"/>
  <c r="D8" i="1"/>
  <c r="B4" i="1" l="1"/>
  <c r="E7" i="1" s="1"/>
  <c r="G7" i="1" l="1"/>
  <c r="H7" i="1" s="1"/>
  <c r="G8" i="1"/>
  <c r="H8" i="1" s="1"/>
  <c r="E8" i="1"/>
  <c r="G9" i="1"/>
  <c r="H9" i="1" s="1"/>
  <c r="E9" i="1"/>
  <c r="G10" i="1"/>
  <c r="H10" i="1" s="1"/>
  <c r="E10" i="1"/>
  <c r="G11" i="1"/>
  <c r="H11" i="1" s="1"/>
  <c r="E11" i="1"/>
</calcChain>
</file>

<file path=xl/sharedStrings.xml><?xml version="1.0" encoding="utf-8"?>
<sst xmlns="http://schemas.openxmlformats.org/spreadsheetml/2006/main" count="32" uniqueCount="26">
  <si>
    <t>SongPapa 자산배분 리밸런싱 계산기 v1.0</t>
  </si>
  <si>
    <t>추가 투자금(현금):</t>
  </si>
  <si>
    <t>총 포트폴리오 가치:</t>
  </si>
  <si>
    <t>자산명</t>
  </si>
  <si>
    <t>현재가</t>
  </si>
  <si>
    <t>보유수량</t>
  </si>
  <si>
    <t>현재가치</t>
  </si>
  <si>
    <t>현재비중</t>
  </si>
  <si>
    <t>목표비중</t>
  </si>
  <si>
    <t>목표가치</t>
  </si>
  <si>
    <t>필요매매수량</t>
  </si>
  <si>
    <t>미국 S&amp;P 500</t>
  </si>
  <si>
    <t>미국 배당 커버드콜</t>
  </si>
  <si>
    <t>양자컴</t>
    <phoneticPr fontId="3" type="noConversion"/>
  </si>
  <si>
    <t>AI</t>
    <phoneticPr fontId="3" type="noConversion"/>
  </si>
  <si>
    <t>코스피200</t>
    <phoneticPr fontId="3" type="noConversion"/>
  </si>
  <si>
    <t>▣ 신규 투자금(이번 달 현금):</t>
  </si>
  <si>
    <t>▣ 총 포트폴리오 가치 (현금 포함):</t>
  </si>
  <si>
    <t>현재 가치</t>
  </si>
  <si>
    <t>현재 비중</t>
  </si>
  <si>
    <t>목표 비중</t>
  </si>
  <si>
    <t>목표 가치</t>
  </si>
  <si>
    <t>필요 매매수량</t>
  </si>
  <si>
    <t>위성 자산 1 (나스닥 등)</t>
  </si>
  <si>
    <t>위성 자산 2 (반도체 등)</t>
  </si>
  <si>
    <t>안전자산 (채권/금)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</si>
</sst>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.0%"/>
    <numFmt numFmtId="177" formatCode="#,##0&quot;원&quot;"/>
    <numFmt numFmtId="178" formatCode="[Blue]\▲\ #,##0.00;[Red]\▼\ #,##0.00;[Color16]\-\ 0.00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rgb="FF1F497D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F497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2" borderId="1" xfId="0" applyFont="1" applyFill="1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2" fontId="0" fillId="0" borderId="7" xfId="0" applyNumberFormat="1" applyBorder="1">
      <alignment vertical="center"/>
    </xf>
    <xf numFmtId="0" fontId="0" fillId="0" borderId="8" xfId="0" applyBorder="1">
      <alignment vertical="center"/>
    </xf>
    <xf numFmtId="3" fontId="0" fillId="0" borderId="9" xfId="0" applyNumberFormat="1" applyBorder="1">
      <alignment vertical="center"/>
    </xf>
    <xf numFmtId="176" fontId="0" fillId="0" borderId="9" xfId="0" applyNumberFormat="1" applyBorder="1">
      <alignment vertical="center"/>
    </xf>
    <xf numFmtId="2" fontId="0" fillId="0" borderId="10" xfId="0" applyNumberFormat="1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3" fontId="0" fillId="0" borderId="1" xfId="0" applyNumberFormat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41" fontId="0" fillId="0" borderId="1" xfId="1" applyFont="1" applyBorder="1" applyProtection="1">
      <alignment vertical="center"/>
      <protection locked="0"/>
    </xf>
    <xf numFmtId="41" fontId="0" fillId="0" borderId="9" xfId="1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176" fontId="0" fillId="0" borderId="9" xfId="0" applyNumberFormat="1" applyBorder="1" applyProtection="1">
      <alignment vertical="center"/>
      <protection locked="0"/>
    </xf>
    <xf numFmtId="0" fontId="5" fillId="0" borderId="0" xfId="0" applyFo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177" fontId="0" fillId="0" borderId="16" xfId="0" applyNumberFormat="1" applyBorder="1">
      <alignment vertical="center"/>
    </xf>
    <xf numFmtId="176" fontId="0" fillId="0" borderId="16" xfId="0" applyNumberFormat="1" applyBorder="1">
      <alignment vertical="center"/>
    </xf>
    <xf numFmtId="178" fontId="0" fillId="0" borderId="16" xfId="0" applyNumberFormat="1" applyBorder="1">
      <alignment vertical="center"/>
    </xf>
    <xf numFmtId="177" fontId="0" fillId="3" borderId="0" xfId="0" applyNumberFormat="1" applyFill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177" fontId="0" fillId="0" borderId="16" xfId="0" applyNumberFormat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176" fontId="0" fillId="0" borderId="16" xfId="0" applyNumberFormat="1" applyBorder="1" applyProtection="1">
      <alignment vertical="center"/>
      <protection locked="0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1"/>
  <sheetViews>
    <sheetView workbookViewId="0">
      <selection activeCell="E17" sqref="E17"/>
    </sheetView>
  </sheetViews>
  <sheetFormatPr defaultRowHeight="16.5" x14ac:dyDescent="0.3"/>
  <cols>
    <col min="1" max="1" width="56" bestFit="1" customWidth="1"/>
    <col min="2" max="3" width="9.25" style="28" bestFit="1" customWidth="1"/>
    <col min="4" max="5" width="9.25" bestFit="1" customWidth="1"/>
    <col min="6" max="6" width="9.25" style="28" bestFit="1" customWidth="1"/>
    <col min="7" max="7" width="9.25" bestFit="1" customWidth="1"/>
    <col min="8" max="8" width="13.25" bestFit="1" customWidth="1"/>
  </cols>
  <sheetData>
    <row r="1" spans="1:8" ht="27" thickBot="1" x14ac:dyDescent="0.35">
      <c r="A1" s="19" t="s">
        <v>0</v>
      </c>
      <c r="B1" s="22"/>
      <c r="C1" s="22"/>
      <c r="D1" s="20"/>
      <c r="E1" s="20"/>
      <c r="F1" s="22"/>
      <c r="G1" s="20"/>
      <c r="H1" s="21"/>
    </row>
    <row r="2" spans="1:8" x14ac:dyDescent="0.3">
      <c r="A2" s="4"/>
      <c r="B2" s="23"/>
      <c r="C2" s="29"/>
      <c r="D2" s="13"/>
      <c r="E2" s="13"/>
      <c r="F2" s="29"/>
      <c r="G2" s="13"/>
      <c r="H2" s="14"/>
    </row>
    <row r="3" spans="1:8" x14ac:dyDescent="0.3">
      <c r="A3" s="5" t="s">
        <v>1</v>
      </c>
      <c r="B3" s="24">
        <v>0</v>
      </c>
      <c r="C3" s="30"/>
      <c r="D3" s="15"/>
      <c r="E3" s="15"/>
      <c r="F3" s="30"/>
      <c r="G3" s="15"/>
      <c r="H3" s="16"/>
    </row>
    <row r="4" spans="1:8" x14ac:dyDescent="0.3">
      <c r="A4" s="5" t="s">
        <v>2</v>
      </c>
      <c r="B4" s="24">
        <f>SUM(D7:D11) + B3</f>
        <v>9300000</v>
      </c>
      <c r="C4" s="30"/>
      <c r="D4" s="15"/>
      <c r="E4" s="15"/>
      <c r="F4" s="30"/>
      <c r="G4" s="15"/>
      <c r="H4" s="16"/>
    </row>
    <row r="5" spans="1:8" x14ac:dyDescent="0.3">
      <c r="A5" s="4"/>
      <c r="B5" s="23"/>
      <c r="C5" s="31"/>
      <c r="D5" s="17"/>
      <c r="E5" s="17"/>
      <c r="F5" s="31"/>
      <c r="G5" s="17"/>
      <c r="H5" s="18"/>
    </row>
    <row r="6" spans="1:8" x14ac:dyDescent="0.3">
      <c r="A6" s="6" t="s">
        <v>3</v>
      </c>
      <c r="B6" s="25" t="s">
        <v>4</v>
      </c>
      <c r="C6" s="25" t="s">
        <v>5</v>
      </c>
      <c r="D6" s="1" t="s">
        <v>6</v>
      </c>
      <c r="E6" s="1" t="s">
        <v>7</v>
      </c>
      <c r="F6" s="25" t="s">
        <v>8</v>
      </c>
      <c r="G6" s="1" t="s">
        <v>9</v>
      </c>
      <c r="H6" s="7" t="s">
        <v>10</v>
      </c>
    </row>
    <row r="7" spans="1:8" x14ac:dyDescent="0.3">
      <c r="A7" s="5" t="s">
        <v>11</v>
      </c>
      <c r="B7" s="26">
        <v>15000</v>
      </c>
      <c r="C7" s="32">
        <v>300</v>
      </c>
      <c r="D7" s="2">
        <f>B7*C7</f>
        <v>4500000</v>
      </c>
      <c r="E7" s="3">
        <f>D7/$B$4</f>
        <v>0.4838709677419355</v>
      </c>
      <c r="F7" s="34">
        <v>0.5</v>
      </c>
      <c r="G7" s="2">
        <f>$B$4*F7</f>
        <v>4650000</v>
      </c>
      <c r="H7" s="8">
        <f>(G7-D7)/B7</f>
        <v>10</v>
      </c>
    </row>
    <row r="8" spans="1:8" x14ac:dyDescent="0.3">
      <c r="A8" s="5" t="s">
        <v>12</v>
      </c>
      <c r="B8" s="26">
        <v>10000</v>
      </c>
      <c r="C8" s="32">
        <v>100</v>
      </c>
      <c r="D8" s="2">
        <f>B8*C8</f>
        <v>1000000</v>
      </c>
      <c r="E8" s="3">
        <f>D8/$B$4</f>
        <v>0.10752688172043011</v>
      </c>
      <c r="F8" s="34">
        <v>0.2</v>
      </c>
      <c r="G8" s="2">
        <f>$B$4*F8</f>
        <v>1860000</v>
      </c>
      <c r="H8" s="8">
        <f>(G8-D8)/B8</f>
        <v>86</v>
      </c>
    </row>
    <row r="9" spans="1:8" x14ac:dyDescent="0.3">
      <c r="A9" s="5" t="s">
        <v>13</v>
      </c>
      <c r="B9" s="26">
        <v>13000</v>
      </c>
      <c r="C9" s="32">
        <v>50</v>
      </c>
      <c r="D9" s="2">
        <f>B9*C9</f>
        <v>650000</v>
      </c>
      <c r="E9" s="3">
        <f>D9/$B$4</f>
        <v>6.9892473118279563E-2</v>
      </c>
      <c r="F9" s="34">
        <v>0.1</v>
      </c>
      <c r="G9" s="2">
        <f>$B$4*F9</f>
        <v>930000</v>
      </c>
      <c r="H9" s="8">
        <f>(G9-D9)/B9</f>
        <v>21.53846153846154</v>
      </c>
    </row>
    <row r="10" spans="1:8" x14ac:dyDescent="0.3">
      <c r="A10" s="5" t="s">
        <v>14</v>
      </c>
      <c r="B10" s="26">
        <v>15000</v>
      </c>
      <c r="C10" s="32">
        <v>50</v>
      </c>
      <c r="D10" s="2">
        <f>B10*C10</f>
        <v>750000</v>
      </c>
      <c r="E10" s="3">
        <f>D10/$B$4</f>
        <v>8.0645161290322578E-2</v>
      </c>
      <c r="F10" s="34">
        <v>0.1</v>
      </c>
      <c r="G10" s="2">
        <f>$B$4*F10</f>
        <v>930000</v>
      </c>
      <c r="H10" s="8">
        <f>(G10-D10)/B10</f>
        <v>12</v>
      </c>
    </row>
    <row r="11" spans="1:8" ht="17.25" thickBot="1" x14ac:dyDescent="0.35">
      <c r="A11" s="9" t="s">
        <v>15</v>
      </c>
      <c r="B11" s="27">
        <v>80000</v>
      </c>
      <c r="C11" s="33">
        <v>30</v>
      </c>
      <c r="D11" s="10">
        <f>B11*C11</f>
        <v>2400000</v>
      </c>
      <c r="E11" s="11">
        <f>D11/$B$4</f>
        <v>0.25806451612903225</v>
      </c>
      <c r="F11" s="35">
        <v>0.1</v>
      </c>
      <c r="G11" s="10">
        <f>$B$4*F11</f>
        <v>930000</v>
      </c>
      <c r="H11" s="12">
        <f>(G11-D11)/B11</f>
        <v>-18.375</v>
      </c>
    </row>
  </sheetData>
  <sheetProtection password="8559" sheet="1" objects="1" scenarios="1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1"/>
  <sheetViews>
    <sheetView tabSelected="1" workbookViewId="0">
      <selection activeCell="A21" sqref="A21"/>
    </sheetView>
  </sheetViews>
  <sheetFormatPr defaultRowHeight="16.5" x14ac:dyDescent="0.3"/>
  <cols>
    <col min="1" max="1" width="64.625" bestFit="1" customWidth="1"/>
    <col min="2" max="2" width="15.625" style="28" customWidth="1"/>
    <col min="3" max="3" width="9.25" style="28" bestFit="1" customWidth="1"/>
    <col min="4" max="4" width="16.5" customWidth="1"/>
    <col min="5" max="5" width="9.875" bestFit="1" customWidth="1"/>
    <col min="6" max="6" width="9.875" style="28" bestFit="1" customWidth="1"/>
    <col min="7" max="7" width="20.625" customWidth="1"/>
    <col min="8" max="8" width="18.625" customWidth="1"/>
  </cols>
  <sheetData>
    <row r="1" spans="1:8" ht="26.25" x14ac:dyDescent="0.3">
      <c r="A1" s="36" t="s">
        <v>0</v>
      </c>
    </row>
    <row r="3" spans="1:8" x14ac:dyDescent="0.3">
      <c r="A3" t="s">
        <v>16</v>
      </c>
      <c r="B3" s="42">
        <v>1000000</v>
      </c>
    </row>
    <row r="4" spans="1:8" x14ac:dyDescent="0.3">
      <c r="A4" t="s">
        <v>17</v>
      </c>
      <c r="B4" s="43">
        <f>SUM(D7:D11) + B3</f>
        <v>108000000</v>
      </c>
    </row>
    <row r="6" spans="1:8" x14ac:dyDescent="0.3">
      <c r="A6" s="37" t="s">
        <v>3</v>
      </c>
      <c r="B6" s="44" t="s">
        <v>4</v>
      </c>
      <c r="C6" s="44" t="s">
        <v>5</v>
      </c>
      <c r="D6" s="37" t="s">
        <v>18</v>
      </c>
      <c r="E6" s="37" t="s">
        <v>19</v>
      </c>
      <c r="F6" s="44" t="s">
        <v>20</v>
      </c>
      <c r="G6" s="37" t="s">
        <v>21</v>
      </c>
      <c r="H6" s="37" t="s">
        <v>22</v>
      </c>
    </row>
    <row r="7" spans="1:8" x14ac:dyDescent="0.3">
      <c r="A7" s="38" t="s">
        <v>11</v>
      </c>
      <c r="B7" s="45">
        <v>20000</v>
      </c>
      <c r="C7" s="46">
        <v>2000</v>
      </c>
      <c r="D7" s="39">
        <f>B7*C7</f>
        <v>40000000</v>
      </c>
      <c r="E7" s="40">
        <f>D7/$B$4</f>
        <v>0.37037037037037035</v>
      </c>
      <c r="F7" s="47">
        <v>0.5</v>
      </c>
      <c r="G7" s="39">
        <f>$B$4*F7</f>
        <v>54000000</v>
      </c>
      <c r="H7" s="41">
        <f>(G7-D7)/B7</f>
        <v>700</v>
      </c>
    </row>
    <row r="8" spans="1:8" x14ac:dyDescent="0.3">
      <c r="A8" s="38" t="s">
        <v>12</v>
      </c>
      <c r="B8" s="45">
        <v>15000</v>
      </c>
      <c r="C8" s="46">
        <v>1500</v>
      </c>
      <c r="D8" s="39">
        <f>B8*C8</f>
        <v>22500000</v>
      </c>
      <c r="E8" s="40">
        <f>D8/$B$4</f>
        <v>0.20833333333333334</v>
      </c>
      <c r="F8" s="47">
        <v>0.2</v>
      </c>
      <c r="G8" s="39">
        <f>$B$4*F8</f>
        <v>21600000</v>
      </c>
      <c r="H8" s="41">
        <f>(G8-D8)/B8</f>
        <v>-60</v>
      </c>
    </row>
    <row r="9" spans="1:8" x14ac:dyDescent="0.3">
      <c r="A9" s="38" t="s">
        <v>23</v>
      </c>
      <c r="B9" s="45">
        <v>30000</v>
      </c>
      <c r="C9" s="46">
        <v>500</v>
      </c>
      <c r="D9" s="39">
        <f>B9*C9</f>
        <v>15000000</v>
      </c>
      <c r="E9" s="40">
        <f>D9/$B$4</f>
        <v>0.1388888888888889</v>
      </c>
      <c r="F9" s="47">
        <v>0.1</v>
      </c>
      <c r="G9" s="39">
        <f>$B$4*F9</f>
        <v>10800000</v>
      </c>
      <c r="H9" s="41">
        <f>(G9-D9)/B9</f>
        <v>-140</v>
      </c>
    </row>
    <row r="10" spans="1:8" x14ac:dyDescent="0.3">
      <c r="A10" s="38" t="s">
        <v>24</v>
      </c>
      <c r="B10" s="45">
        <v>50000</v>
      </c>
      <c r="C10" s="46">
        <v>500</v>
      </c>
      <c r="D10" s="39">
        <f>B10*C10</f>
        <v>25000000</v>
      </c>
      <c r="E10" s="40">
        <f>D10/$B$4</f>
        <v>0.23148148148148148</v>
      </c>
      <c r="F10" s="47">
        <v>0.1</v>
      </c>
      <c r="G10" s="39">
        <f>$B$4*F10</f>
        <v>10800000</v>
      </c>
      <c r="H10" s="41">
        <f>(G10-D10)/B10</f>
        <v>-284</v>
      </c>
    </row>
    <row r="11" spans="1:8" x14ac:dyDescent="0.3">
      <c r="A11" s="38" t="s">
        <v>25</v>
      </c>
      <c r="B11" s="45">
        <v>9000</v>
      </c>
      <c r="C11" s="46">
        <v>500</v>
      </c>
      <c r="D11" s="39">
        <f>B11*C11</f>
        <v>4500000</v>
      </c>
      <c r="E11" s="40">
        <f>D11/$B$4</f>
        <v>4.1666666666666664E-2</v>
      </c>
      <c r="F11" s="47">
        <v>0.1</v>
      </c>
      <c r="G11" s="39">
        <f>$B$4*F11</f>
        <v>10800000</v>
      </c>
      <c r="H11" s="41">
        <f>(G11-D11)/B11</f>
        <v>700</v>
      </c>
    </row>
  </sheetData>
  <sheetProtection sheet="1" objects="1" scenarios="1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리밸런싱계산기</vt:lpstr>
      <vt:lpstr>리밸런싱계산기_SongPapa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CS_04</dc:creator>
  <cp:lastModifiedBy>CS_04</cp:lastModifiedBy>
  <dcterms:created xsi:type="dcterms:W3CDTF">2026-01-19T05:51:12Z</dcterms:created>
  <dcterms:modified xsi:type="dcterms:W3CDTF">2026-01-19T07:20:14Z</dcterms:modified>
</cp:coreProperties>
</file>